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09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cvltt-my.sharepoint.com/personal/romainbardin_cvltt_onmicrosoft_com/Documents/5- Formations_emploi/6- Emploi/2- Documents/"/>
    </mc:Choice>
  </mc:AlternateContent>
  <xr:revisionPtr revIDLastSave="1" documentId="13_ncr:1_{86AA027B-B5E9-2948-A08D-108AEEE6B738}" xr6:coauthVersionLast="47" xr6:coauthVersionMax="47" xr10:uidLastSave="{8A144CCF-7DD6-D749-BB75-D209C342492E}"/>
  <bookViews>
    <workbookView xWindow="0" yWindow="760" windowWidth="25600" windowHeight="12340" xr2:uid="{00000000-000D-0000-FFFF-FFFF00000000}"/>
  </bookViews>
  <sheets>
    <sheet name="budget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7" i="11" l="1"/>
  <c r="F31" i="11"/>
  <c r="C31" i="11"/>
  <c r="F30" i="11"/>
  <c r="F10" i="11"/>
  <c r="F9" i="11"/>
  <c r="F5" i="11"/>
  <c r="F17" i="11"/>
  <c r="F29" i="11"/>
  <c r="F4" i="11"/>
  <c r="C29" i="11"/>
  <c r="C24" i="11"/>
  <c r="C17" i="11"/>
  <c r="C11" i="11"/>
  <c r="C4" i="11"/>
  <c r="C45" i="11"/>
  <c r="F45" i="11"/>
  <c r="F47" i="11"/>
  <c r="C46" i="11"/>
  <c r="C47" i="11"/>
</calcChain>
</file>

<file path=xl/sharedStrings.xml><?xml version="1.0" encoding="utf-8"?>
<sst xmlns="http://schemas.openxmlformats.org/spreadsheetml/2006/main" count="76" uniqueCount="73">
  <si>
    <t>—Autres services extérieurs</t>
    <phoneticPr fontId="5" type="noConversion"/>
  </si>
  <si>
    <t>—Emplois des contributions volontaires en nature</t>
    <phoneticPr fontId="5" type="noConversion"/>
  </si>
  <si>
    <t>Contributions volontaires en nature</t>
    <phoneticPr fontId="3" type="noConversion"/>
  </si>
  <si>
    <t>Rémunérations personnels</t>
  </si>
  <si>
    <t>Charges sociales</t>
  </si>
  <si>
    <t>Autres charges</t>
  </si>
  <si>
    <t>—Charges de personnels</t>
    <phoneticPr fontId="5" type="noConversion"/>
  </si>
  <si>
    <t>Aides aux athlètes</t>
  </si>
  <si>
    <t>—Charges de gestion</t>
    <phoneticPr fontId="5" type="noConversion"/>
  </si>
  <si>
    <t>—Dotations prov &amp; amort</t>
    <phoneticPr fontId="5" type="noConversion"/>
  </si>
  <si>
    <t>Bar</t>
    <phoneticPr fontId="3" type="noConversion"/>
  </si>
  <si>
    <t>Mutations</t>
    <phoneticPr fontId="3" type="noConversion"/>
  </si>
  <si>
    <t>Autres services extérieurs (documentation...)</t>
    <phoneticPr fontId="3" type="noConversion"/>
  </si>
  <si>
    <t>Engagement compétitions et amendes</t>
    <phoneticPr fontId="3" type="noConversion"/>
  </si>
  <si>
    <t>Services bancaires</t>
    <phoneticPr fontId="3" type="noConversion"/>
  </si>
  <si>
    <t>Achats Equipements et matériel</t>
    <phoneticPr fontId="3" type="noConversion"/>
  </si>
  <si>
    <t>Téléphone</t>
    <phoneticPr fontId="3" type="noConversion"/>
  </si>
  <si>
    <t>Déplacement</t>
    <phoneticPr fontId="3" type="noConversion"/>
  </si>
  <si>
    <t>Total des charges</t>
    <phoneticPr fontId="3" type="noConversion"/>
  </si>
  <si>
    <t>Total</t>
    <phoneticPr fontId="3" type="noConversion"/>
  </si>
  <si>
    <t>Total</t>
    <phoneticPr fontId="3" type="noConversion"/>
  </si>
  <si>
    <t>Résultat de l'exercice (bénéfice)</t>
    <phoneticPr fontId="3" type="noConversion"/>
  </si>
  <si>
    <t>Résultat de l'exercice (déficit)</t>
    <phoneticPr fontId="3" type="noConversion"/>
  </si>
  <si>
    <t>Total des produits</t>
    <phoneticPr fontId="3" type="noConversion"/>
  </si>
  <si>
    <t>Assurance</t>
    <phoneticPr fontId="3" type="noConversion"/>
  </si>
  <si>
    <t>Reprise sur amortissement</t>
    <phoneticPr fontId="3" type="noConversion"/>
  </si>
  <si>
    <t>Recettes diverses (revente matériel)</t>
  </si>
  <si>
    <t>PRODUITS = RECETTES</t>
    <phoneticPr fontId="3" type="noConversion"/>
  </si>
  <si>
    <t>CHARGES = DEPENSES</t>
    <phoneticPr fontId="3" type="noConversion"/>
  </si>
  <si>
    <t>—Charges Financières</t>
    <phoneticPr fontId="5" type="noConversion"/>
  </si>
  <si>
    <t>—Produits Exceptionnels</t>
    <phoneticPr fontId="5" type="noConversion"/>
  </si>
  <si>
    <t>—Charges Exceptionnels</t>
    <phoneticPr fontId="5" type="noConversion"/>
  </si>
  <si>
    <t>Code analytique</t>
    <phoneticPr fontId="3" type="noConversion"/>
  </si>
  <si>
    <t>Objet</t>
    <phoneticPr fontId="3" type="noConversion"/>
  </si>
  <si>
    <t>—Produits Financiers</t>
  </si>
  <si>
    <t>—Vente Produits activités</t>
    <phoneticPr fontId="5" type="noConversion"/>
  </si>
  <si>
    <t>—Subventions</t>
    <phoneticPr fontId="5" type="noConversion"/>
  </si>
  <si>
    <t>Engagement compétitions</t>
  </si>
  <si>
    <t>Autres produits de gestion courante</t>
    <phoneticPr fontId="5" type="noConversion"/>
  </si>
  <si>
    <t>Cotisations</t>
    <phoneticPr fontId="3" type="noConversion"/>
  </si>
  <si>
    <t>Licences</t>
    <phoneticPr fontId="3" type="noConversion"/>
  </si>
  <si>
    <t>—Transferts de charges</t>
    <phoneticPr fontId="5" type="noConversion"/>
  </si>
  <si>
    <t>—Achats</t>
    <phoneticPr fontId="5" type="noConversion"/>
  </si>
  <si>
    <t>Locations: salles/mat/mat transport …</t>
  </si>
  <si>
    <t>Entretiens réparations</t>
  </si>
  <si>
    <t>—Services extérieurs</t>
    <phoneticPr fontId="5" type="noConversion"/>
  </si>
  <si>
    <t>Agence Nationale du Sport</t>
  </si>
  <si>
    <t>Rémunération intermédiaires (Arbitrage…)</t>
  </si>
  <si>
    <t>Honoraires (Boissons repas)</t>
  </si>
  <si>
    <t>Fournitures administratives</t>
  </si>
  <si>
    <t>Sponsoring (partenaires)</t>
  </si>
  <si>
    <t>BUDGET TYPE POUR CRÉER UN EMPLOI</t>
  </si>
  <si>
    <t>Budget prévisionnel</t>
  </si>
  <si>
    <t>Ville</t>
  </si>
  <si>
    <t>Conseil régional cap'asso</t>
  </si>
  <si>
    <t>Animations (repas, tournois club)</t>
  </si>
  <si>
    <t>Stages club</t>
  </si>
  <si>
    <t>Refacturation stage comité ou ligue ou centre de loisirs</t>
  </si>
  <si>
    <t>3 stages en août, février et avril de 4 jours avec 15 jeunes à 10€/jour</t>
  </si>
  <si>
    <t>Partenariat club</t>
  </si>
  <si>
    <t>EXPLICATIF</t>
  </si>
  <si>
    <t>Déplacement</t>
  </si>
  <si>
    <t>4h d'encadrement à 25€/h durant 35 semaines</t>
  </si>
  <si>
    <t>30km aller/retour pendant 35 semaines</t>
  </si>
  <si>
    <t>10 partenaires à 250€</t>
  </si>
  <si>
    <t>4 tournois avec 15 participants à 5€/participants + un repas à 20€ avec 20 participants+un loto clef en main avec 1000€ de bénéfice</t>
  </si>
  <si>
    <t>Autres"achats"</t>
  </si>
  <si>
    <t>100 adhérents avec 120€ de cotisations (dont 60€ de licence)</t>
  </si>
  <si>
    <t>4 stages en octobre, février, avril et juillet de 5 jours avec 90€/jour</t>
  </si>
  <si>
    <t>possibilité de cumuler avec l'aide ANS (12000€ pendant 3 ans). A compenser une fois la fin des aides par d'autres subventions, plus d'adhérents, plus de partenaires, une augmentation des cotisations ou des prestations ou un peu tout</t>
  </si>
  <si>
    <t>Affiliations</t>
  </si>
  <si>
    <t>Dons manuels - Mécénat</t>
  </si>
  <si>
    <t>non remboursement de frais déductible des impôts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</si>
</sst>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\ [$F-40C]"/>
  </numFmts>
  <fonts count="10" x14ac:knownFonts="1">
    <font>
      <sz val="10"/>
      <name val="Arial"/>
    </font>
    <font>
      <b/>
      <sz val="10"/>
      <name val="Arial"/>
      <family val="2"/>
    </font>
    <font>
      <b/>
      <u/>
      <sz val="16"/>
      <name val="Arial"/>
      <family val="2"/>
    </font>
    <font>
      <sz val="8"/>
      <name val="Times New Roman"/>
      <family val="1"/>
    </font>
    <font>
      <b/>
      <sz val="10"/>
      <name val="Verdana"/>
      <family val="2"/>
    </font>
    <font>
      <b/>
      <sz val="12"/>
      <name val="Verdana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165" fontId="0" fillId="0" borderId="0" xfId="0" applyNumberFormat="1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5" fillId="3" borderId="1" xfId="0" applyFont="1" applyFill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justify" vertical="center"/>
    </xf>
    <xf numFmtId="0" fontId="4" fillId="2" borderId="1" xfId="0" applyFont="1" applyFill="1" applyBorder="1" applyAlignment="1">
      <alignment horizontal="justify" vertical="center"/>
    </xf>
    <xf numFmtId="0" fontId="4" fillId="0" borderId="1" xfId="0" applyFont="1" applyBorder="1" applyAlignment="1">
      <alignment horizontal="justify" vertical="center"/>
    </xf>
    <xf numFmtId="0" fontId="5" fillId="3" borderId="1" xfId="0" applyFont="1" applyFill="1" applyBorder="1" applyAlignment="1">
      <alignment horizontal="justify" vertical="center"/>
    </xf>
    <xf numFmtId="2" fontId="7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justify" vertical="center"/>
    </xf>
    <xf numFmtId="0" fontId="7" fillId="0" borderId="1" xfId="0" applyFont="1" applyBorder="1" applyAlignment="1">
      <alignment horizontal="justify" vertical="center"/>
    </xf>
    <xf numFmtId="165" fontId="7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right" vertical="center"/>
    </xf>
    <xf numFmtId="1" fontId="7" fillId="0" borderId="1" xfId="0" applyNumberFormat="1" applyFont="1" applyBorder="1" applyAlignment="1">
      <alignment horizontal="center" vertical="center"/>
    </xf>
    <xf numFmtId="1" fontId="7" fillId="5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justify" vertical="center"/>
    </xf>
    <xf numFmtId="0" fontId="0" fillId="0" borderId="3" xfId="0" applyBorder="1"/>
    <xf numFmtId="0" fontId="0" fillId="0" borderId="3" xfId="0" applyBorder="1" applyAlignment="1">
      <alignment wrapText="1"/>
    </xf>
    <xf numFmtId="0" fontId="7" fillId="5" borderId="3" xfId="0" applyFont="1" applyFill="1" applyBorder="1" applyAlignment="1">
      <alignment wrapText="1"/>
    </xf>
    <xf numFmtId="0" fontId="7" fillId="5" borderId="0" xfId="0" applyFont="1" applyFill="1" applyAlignment="1">
      <alignment horizontal="center" vertical="center"/>
    </xf>
    <xf numFmtId="0" fontId="7" fillId="5" borderId="0" xfId="0" applyFont="1" applyFill="1"/>
    <xf numFmtId="0" fontId="7" fillId="5" borderId="0" xfId="0" applyFont="1" applyFill="1" applyAlignment="1">
      <alignment wrapText="1"/>
    </xf>
    <xf numFmtId="0" fontId="7" fillId="5" borderId="0" xfId="0" applyFont="1" applyFill="1" applyAlignment="1">
      <alignment vertical="center" wrapText="1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/>
  <dimension ref="A1:G91"/>
  <sheetViews>
    <sheetView tabSelected="1" topLeftCell="A27" zoomScale="75" workbookViewId="0">
      <selection activeCell="E50" sqref="E50"/>
    </sheetView>
  </sheetViews>
  <sheetFormatPr baseColWidth="10" defaultRowHeight="13" x14ac:dyDescent="0.15"/>
  <cols>
    <col min="1" max="1" width="9" style="2" customWidth="1"/>
    <col min="2" max="2" width="48" customWidth="1"/>
    <col min="3" max="3" width="11.5" style="1" customWidth="1"/>
    <col min="4" max="4" width="10.6640625" style="2" customWidth="1"/>
    <col min="5" max="5" width="36.6640625" customWidth="1"/>
    <col min="6" max="6" width="11.33203125" style="1" customWidth="1"/>
    <col min="7" max="7" width="37.83203125" customWidth="1"/>
    <col min="8" max="8" width="30.5" customWidth="1"/>
  </cols>
  <sheetData>
    <row r="1" spans="1:7" ht="41" customHeight="1" x14ac:dyDescent="0.15">
      <c r="A1" s="35" t="s">
        <v>51</v>
      </c>
      <c r="B1" s="35"/>
      <c r="C1" s="35"/>
      <c r="D1" s="35"/>
      <c r="E1" s="35"/>
      <c r="F1" s="35"/>
    </row>
    <row r="2" spans="1:7" s="3" customFormat="1" ht="18" customHeight="1" x14ac:dyDescent="0.2">
      <c r="A2" s="33" t="s">
        <v>28</v>
      </c>
      <c r="B2" s="34"/>
      <c r="C2" s="34"/>
      <c r="D2" s="33" t="s">
        <v>27</v>
      </c>
      <c r="E2" s="34"/>
      <c r="F2" s="34"/>
    </row>
    <row r="3" spans="1:7" ht="46" customHeight="1" x14ac:dyDescent="0.15">
      <c r="A3" s="4" t="s">
        <v>32</v>
      </c>
      <c r="B3" s="5" t="s">
        <v>33</v>
      </c>
      <c r="C3" s="20" t="s">
        <v>52</v>
      </c>
      <c r="D3" s="4" t="s">
        <v>32</v>
      </c>
      <c r="E3" s="5" t="s">
        <v>33</v>
      </c>
      <c r="F3" s="20" t="s">
        <v>52</v>
      </c>
      <c r="G3" s="29" t="s">
        <v>60</v>
      </c>
    </row>
    <row r="4" spans="1:7" ht="14" x14ac:dyDescent="0.15">
      <c r="A4" s="7">
        <v>60</v>
      </c>
      <c r="B4" s="13" t="s">
        <v>42</v>
      </c>
      <c r="C4" s="21">
        <f t="shared" ref="C4" si="0">SUM(C5:C9)</f>
        <v>1100</v>
      </c>
      <c r="D4" s="7">
        <v>70</v>
      </c>
      <c r="E4" s="13" t="s">
        <v>35</v>
      </c>
      <c r="F4" s="21">
        <f t="shared" ref="F4" si="1">SUM(F5:F9)</f>
        <v>7100</v>
      </c>
      <c r="G4" s="26"/>
    </row>
    <row r="5" spans="1:7" ht="28" x14ac:dyDescent="0.15">
      <c r="A5" s="6"/>
      <c r="B5" s="12" t="s">
        <v>15</v>
      </c>
      <c r="C5" s="23">
        <v>800</v>
      </c>
      <c r="D5" s="6"/>
      <c r="E5" s="25" t="s">
        <v>56</v>
      </c>
      <c r="F5" s="24">
        <f>3*4*15*10</f>
        <v>1800</v>
      </c>
      <c r="G5" s="28" t="s">
        <v>58</v>
      </c>
    </row>
    <row r="6" spans="1:7" ht="12" customHeight="1" x14ac:dyDescent="0.15">
      <c r="A6" s="6"/>
      <c r="B6" s="6"/>
      <c r="C6" s="22"/>
      <c r="D6" s="6"/>
      <c r="E6" s="12"/>
      <c r="F6" s="22"/>
      <c r="G6" s="27"/>
    </row>
    <row r="7" spans="1:7" ht="28" x14ac:dyDescent="0.15">
      <c r="A7" s="6"/>
      <c r="B7" s="19" t="s">
        <v>49</v>
      </c>
      <c r="C7" s="23">
        <v>200</v>
      </c>
      <c r="D7" s="6"/>
      <c r="E7" s="25" t="s">
        <v>57</v>
      </c>
      <c r="F7" s="24">
        <f>4*5*90</f>
        <v>1800</v>
      </c>
      <c r="G7" s="28" t="s">
        <v>68</v>
      </c>
    </row>
    <row r="8" spans="1:7" x14ac:dyDescent="0.15">
      <c r="A8" s="6"/>
      <c r="B8" s="12"/>
      <c r="C8" s="23"/>
      <c r="D8" s="6"/>
      <c r="E8" s="12"/>
      <c r="F8" s="23"/>
    </row>
    <row r="9" spans="1:7" ht="14" x14ac:dyDescent="0.15">
      <c r="A9" s="6"/>
      <c r="B9" s="19" t="s">
        <v>66</v>
      </c>
      <c r="C9" s="23">
        <v>100</v>
      </c>
      <c r="D9" s="6"/>
      <c r="E9" s="25" t="s">
        <v>59</v>
      </c>
      <c r="F9" s="24">
        <f>4*25*35</f>
        <v>3500</v>
      </c>
      <c r="G9" s="30" t="s">
        <v>62</v>
      </c>
    </row>
    <row r="10" spans="1:7" ht="15" customHeight="1" x14ac:dyDescent="0.15">
      <c r="A10" s="6"/>
      <c r="B10" s="12"/>
      <c r="C10" s="23"/>
      <c r="D10" s="6"/>
      <c r="E10" s="25" t="s">
        <v>61</v>
      </c>
      <c r="F10" s="24">
        <f>15*2*35</f>
        <v>1050</v>
      </c>
      <c r="G10" s="30" t="s">
        <v>63</v>
      </c>
    </row>
    <row r="11" spans="1:7" ht="14" x14ac:dyDescent="0.15">
      <c r="A11" s="7">
        <v>61</v>
      </c>
      <c r="B11" s="13" t="s">
        <v>45</v>
      </c>
      <c r="C11" s="21">
        <f t="shared" ref="C11" si="2">SUM(C12:C15)</f>
        <v>700</v>
      </c>
      <c r="D11" s="6"/>
      <c r="E11" s="12"/>
      <c r="F11" s="16"/>
    </row>
    <row r="12" spans="1:7" ht="14" x14ac:dyDescent="0.15">
      <c r="A12" s="6"/>
      <c r="B12" s="12" t="s">
        <v>43</v>
      </c>
      <c r="C12" s="23"/>
      <c r="D12" s="6"/>
      <c r="E12" s="12" t="s">
        <v>26</v>
      </c>
      <c r="F12" s="23">
        <v>1000</v>
      </c>
    </row>
    <row r="13" spans="1:7" ht="14" x14ac:dyDescent="0.15">
      <c r="A13" s="6"/>
      <c r="B13" s="12" t="s">
        <v>24</v>
      </c>
      <c r="C13" s="23">
        <v>300</v>
      </c>
      <c r="D13" s="6"/>
      <c r="E13" s="12"/>
      <c r="F13" s="16"/>
    </row>
    <row r="14" spans="1:7" ht="14" x14ac:dyDescent="0.15">
      <c r="A14" s="6"/>
      <c r="B14" s="12" t="s">
        <v>44</v>
      </c>
      <c r="C14" s="23">
        <v>200</v>
      </c>
      <c r="D14" s="6"/>
      <c r="E14" s="12"/>
      <c r="F14" s="23"/>
    </row>
    <row r="15" spans="1:7" ht="14" x14ac:dyDescent="0.15">
      <c r="A15" s="6"/>
      <c r="B15" s="12" t="s">
        <v>12</v>
      </c>
      <c r="C15" s="23">
        <v>200</v>
      </c>
      <c r="D15" s="6"/>
      <c r="E15" s="12"/>
      <c r="F15" s="23"/>
    </row>
    <row r="16" spans="1:7" ht="9" customHeight="1" x14ac:dyDescent="0.15">
      <c r="A16" s="6"/>
      <c r="B16" s="12"/>
      <c r="C16" s="23"/>
      <c r="D16" s="6"/>
      <c r="E16" s="12"/>
      <c r="F16" s="16"/>
    </row>
    <row r="17" spans="1:7" ht="12" customHeight="1" x14ac:dyDescent="0.15">
      <c r="A17" s="7">
        <v>62</v>
      </c>
      <c r="B17" s="13" t="s">
        <v>0</v>
      </c>
      <c r="C17" s="21">
        <f>SUM(C18:C22)</f>
        <v>3400</v>
      </c>
      <c r="D17" s="7">
        <v>74</v>
      </c>
      <c r="E17" s="13" t="s">
        <v>36</v>
      </c>
      <c r="F17" s="21">
        <f t="shared" ref="F17" si="3">SUM(F18:F21)</f>
        <v>13500</v>
      </c>
    </row>
    <row r="18" spans="1:7" ht="14" x14ac:dyDescent="0.15">
      <c r="A18" s="6"/>
      <c r="B18" s="19" t="s">
        <v>47</v>
      </c>
      <c r="C18" s="23">
        <v>400</v>
      </c>
      <c r="D18" s="8"/>
      <c r="E18" s="19" t="s">
        <v>46</v>
      </c>
      <c r="F18" s="23">
        <v>1500</v>
      </c>
    </row>
    <row r="19" spans="1:7" ht="14" x14ac:dyDescent="0.15">
      <c r="A19" s="6"/>
      <c r="B19" s="19" t="s">
        <v>48</v>
      </c>
      <c r="C19" s="23">
        <v>800</v>
      </c>
      <c r="D19" s="10"/>
      <c r="E19" s="12"/>
      <c r="F19" s="23"/>
    </row>
    <row r="20" spans="1:7" ht="84" x14ac:dyDescent="0.15">
      <c r="A20" s="6"/>
      <c r="B20" s="12" t="s">
        <v>17</v>
      </c>
      <c r="C20" s="23">
        <v>1900</v>
      </c>
      <c r="D20" s="6"/>
      <c r="E20" s="25" t="s">
        <v>54</v>
      </c>
      <c r="F20" s="24">
        <v>12000</v>
      </c>
      <c r="G20" s="32" t="s">
        <v>69</v>
      </c>
    </row>
    <row r="21" spans="1:7" ht="14" x14ac:dyDescent="0.15">
      <c r="A21" s="6"/>
      <c r="B21" s="12" t="s">
        <v>16</v>
      </c>
      <c r="C21" s="23">
        <v>200</v>
      </c>
      <c r="D21" s="6"/>
      <c r="E21" s="12"/>
      <c r="F21" s="23"/>
    </row>
    <row r="22" spans="1:7" ht="14" x14ac:dyDescent="0.15">
      <c r="A22" s="6"/>
      <c r="B22" s="12" t="s">
        <v>14</v>
      </c>
      <c r="C22" s="23">
        <v>100</v>
      </c>
      <c r="D22" s="6"/>
      <c r="E22" s="19" t="s">
        <v>53</v>
      </c>
      <c r="F22" s="23">
        <v>3000</v>
      </c>
    </row>
    <row r="23" spans="1:7" ht="8" customHeight="1" x14ac:dyDescent="0.15">
      <c r="A23" s="6"/>
      <c r="B23" s="12"/>
      <c r="C23" s="23"/>
      <c r="D23" s="6"/>
      <c r="E23" s="19"/>
      <c r="F23" s="23"/>
    </row>
    <row r="24" spans="1:7" ht="14" x14ac:dyDescent="0.15">
      <c r="A24" s="7">
        <v>64</v>
      </c>
      <c r="B24" s="13" t="s">
        <v>6</v>
      </c>
      <c r="C24" s="21">
        <f t="shared" ref="C24" si="4">SUM(C25:C27)</f>
        <v>26000</v>
      </c>
      <c r="D24" s="6"/>
      <c r="E24" s="12"/>
      <c r="F24" s="21"/>
    </row>
    <row r="25" spans="1:7" ht="14" x14ac:dyDescent="0.15">
      <c r="A25" s="6"/>
      <c r="B25" s="12" t="s">
        <v>3</v>
      </c>
      <c r="C25" s="23">
        <v>17000</v>
      </c>
      <c r="D25" s="6"/>
      <c r="E25" s="12"/>
      <c r="F25" s="23"/>
    </row>
    <row r="26" spans="1:7" ht="14" x14ac:dyDescent="0.15">
      <c r="A26" s="6"/>
      <c r="B26" s="12" t="s">
        <v>4</v>
      </c>
      <c r="C26" s="23">
        <v>9000</v>
      </c>
      <c r="D26" s="6"/>
      <c r="F26" s="23"/>
    </row>
    <row r="27" spans="1:7" ht="14" x14ac:dyDescent="0.15">
      <c r="A27" s="6"/>
      <c r="B27" s="12" t="s">
        <v>5</v>
      </c>
      <c r="C27" s="23"/>
      <c r="D27" s="6"/>
      <c r="E27" s="12"/>
      <c r="F27" s="23"/>
    </row>
    <row r="28" spans="1:7" ht="9" customHeight="1" x14ac:dyDescent="0.15">
      <c r="A28" s="6"/>
      <c r="B28" s="12"/>
      <c r="C28" s="23"/>
      <c r="D28" s="6"/>
      <c r="E28" s="12"/>
      <c r="F28" s="23"/>
    </row>
    <row r="29" spans="1:7" ht="16" customHeight="1" x14ac:dyDescent="0.15">
      <c r="A29" s="7">
        <v>65</v>
      </c>
      <c r="B29" s="13" t="s">
        <v>8</v>
      </c>
      <c r="C29" s="21">
        <f t="shared" ref="C29" si="5">SUM(C30:C35)</f>
        <v>6800</v>
      </c>
      <c r="D29" s="7">
        <v>75</v>
      </c>
      <c r="E29" s="13" t="s">
        <v>38</v>
      </c>
      <c r="F29" s="21">
        <f t="shared" ref="F29" si="6">SUM(F30:F35)</f>
        <v>17400</v>
      </c>
    </row>
    <row r="30" spans="1:7" ht="56" x14ac:dyDescent="0.15">
      <c r="A30" s="6"/>
      <c r="B30" s="19" t="s">
        <v>70</v>
      </c>
      <c r="C30" s="23">
        <v>150</v>
      </c>
      <c r="D30" s="11"/>
      <c r="E30" s="25" t="s">
        <v>55</v>
      </c>
      <c r="F30" s="24">
        <f>4*15*5+20*20+1000</f>
        <v>1700</v>
      </c>
      <c r="G30" s="31" t="s">
        <v>65</v>
      </c>
    </row>
    <row r="31" spans="1:7" ht="28" x14ac:dyDescent="0.15">
      <c r="A31" s="6"/>
      <c r="B31" s="12" t="s">
        <v>40</v>
      </c>
      <c r="C31" s="23">
        <f>100*60</f>
        <v>6000</v>
      </c>
      <c r="D31" s="11">
        <v>756</v>
      </c>
      <c r="E31" s="25" t="s">
        <v>39</v>
      </c>
      <c r="F31" s="24">
        <f>120*100</f>
        <v>12000</v>
      </c>
      <c r="G31" s="31" t="s">
        <v>67</v>
      </c>
    </row>
    <row r="32" spans="1:7" ht="14" x14ac:dyDescent="0.15">
      <c r="A32" s="6"/>
      <c r="B32" s="12" t="s">
        <v>13</v>
      </c>
      <c r="C32" s="23">
        <v>200</v>
      </c>
      <c r="D32" s="6"/>
      <c r="E32" s="12" t="s">
        <v>37</v>
      </c>
      <c r="F32" s="23">
        <v>200</v>
      </c>
    </row>
    <row r="33" spans="1:7" ht="14" x14ac:dyDescent="0.15">
      <c r="A33" s="6"/>
      <c r="B33" s="12" t="s">
        <v>11</v>
      </c>
      <c r="C33" s="23">
        <v>100</v>
      </c>
      <c r="D33" s="6">
        <v>758</v>
      </c>
      <c r="E33" s="25" t="s">
        <v>71</v>
      </c>
      <c r="F33" s="24">
        <v>500</v>
      </c>
      <c r="G33" s="30" t="s">
        <v>72</v>
      </c>
    </row>
    <row r="34" spans="1:7" ht="14" x14ac:dyDescent="0.15">
      <c r="A34" s="6"/>
      <c r="B34" s="12"/>
      <c r="C34" s="23"/>
      <c r="D34" s="6"/>
      <c r="E34" s="25" t="s">
        <v>50</v>
      </c>
      <c r="F34" s="24">
        <v>2500</v>
      </c>
      <c r="G34" s="30" t="s">
        <v>64</v>
      </c>
    </row>
    <row r="35" spans="1:7" ht="14" x14ac:dyDescent="0.15">
      <c r="A35" s="6"/>
      <c r="B35" s="12" t="s">
        <v>7</v>
      </c>
      <c r="C35" s="23">
        <v>350</v>
      </c>
      <c r="D35" s="6"/>
      <c r="E35" s="12" t="s">
        <v>10</v>
      </c>
      <c r="F35" s="23">
        <v>500</v>
      </c>
    </row>
    <row r="36" spans="1:7" ht="9" customHeight="1" x14ac:dyDescent="0.15">
      <c r="A36" s="8"/>
      <c r="B36" s="14"/>
      <c r="C36" s="23"/>
      <c r="D36" s="8"/>
      <c r="E36" s="14"/>
      <c r="F36" s="23"/>
    </row>
    <row r="37" spans="1:7" ht="14" x14ac:dyDescent="0.15">
      <c r="A37" s="7">
        <v>66</v>
      </c>
      <c r="B37" s="13" t="s">
        <v>29</v>
      </c>
      <c r="C37" s="23"/>
      <c r="D37" s="7">
        <v>76</v>
      </c>
      <c r="E37" s="13" t="s">
        <v>34</v>
      </c>
      <c r="F37" s="23"/>
    </row>
    <row r="38" spans="1:7" ht="14" x14ac:dyDescent="0.15">
      <c r="A38" s="7">
        <v>67</v>
      </c>
      <c r="B38" s="13" t="s">
        <v>31</v>
      </c>
      <c r="C38" s="23"/>
      <c r="D38" s="7">
        <v>77</v>
      </c>
      <c r="E38" s="13" t="s">
        <v>30</v>
      </c>
      <c r="F38" s="23"/>
    </row>
    <row r="39" spans="1:7" ht="9" customHeight="1" x14ac:dyDescent="0.15">
      <c r="A39" s="8"/>
      <c r="B39" s="14"/>
      <c r="C39" s="23"/>
      <c r="D39" s="8"/>
      <c r="E39" s="14"/>
      <c r="F39" s="23"/>
    </row>
    <row r="40" spans="1:7" ht="14" x14ac:dyDescent="0.15">
      <c r="A40" s="7">
        <v>68</v>
      </c>
      <c r="B40" s="13" t="s">
        <v>9</v>
      </c>
      <c r="C40" s="21"/>
      <c r="D40" s="7">
        <v>78</v>
      </c>
      <c r="E40" s="13" t="s">
        <v>25</v>
      </c>
      <c r="F40" s="21"/>
    </row>
    <row r="41" spans="1:7" ht="15" customHeight="1" x14ac:dyDescent="0.15">
      <c r="A41" s="8"/>
      <c r="B41" s="14"/>
      <c r="C41" s="23"/>
      <c r="D41" s="7">
        <v>79</v>
      </c>
      <c r="E41" s="13" t="s">
        <v>41</v>
      </c>
      <c r="F41" s="23"/>
    </row>
    <row r="42" spans="1:7" ht="9" customHeight="1" x14ac:dyDescent="0.15">
      <c r="A42" s="8"/>
      <c r="B42" s="14"/>
      <c r="C42" s="23"/>
      <c r="D42" s="8"/>
      <c r="E42" s="14"/>
      <c r="F42" s="23"/>
    </row>
    <row r="43" spans="1:7" ht="28" x14ac:dyDescent="0.15">
      <c r="A43" s="7">
        <v>86</v>
      </c>
      <c r="B43" s="13" t="s">
        <v>1</v>
      </c>
      <c r="C43" s="23">
        <v>1000</v>
      </c>
      <c r="D43" s="7">
        <v>87</v>
      </c>
      <c r="E43" s="13" t="s">
        <v>2</v>
      </c>
      <c r="F43" s="23">
        <v>1000</v>
      </c>
    </row>
    <row r="44" spans="1:7" ht="9" customHeight="1" x14ac:dyDescent="0.15">
      <c r="A44" s="8"/>
      <c r="B44" s="14"/>
      <c r="C44" s="23"/>
      <c r="D44" s="8"/>
      <c r="E44" s="14"/>
      <c r="F44" s="23"/>
    </row>
    <row r="45" spans="1:7" ht="17" x14ac:dyDescent="0.15">
      <c r="A45" s="17"/>
      <c r="B45" s="18" t="s">
        <v>18</v>
      </c>
      <c r="C45" s="21">
        <f>SUM(C4+C11+C17+C24+C29+C37+C38+C40)</f>
        <v>38000</v>
      </c>
      <c r="D45" s="17"/>
      <c r="E45" s="18" t="s">
        <v>23</v>
      </c>
      <c r="F45" s="21">
        <f>SUM(F4+F11+F17+F24+F29+F37+F38+F40)</f>
        <v>38000</v>
      </c>
    </row>
    <row r="46" spans="1:7" ht="14" x14ac:dyDescent="0.15">
      <c r="A46" s="8"/>
      <c r="B46" s="14" t="s">
        <v>21</v>
      </c>
      <c r="C46" s="23">
        <f>F45-C45</f>
        <v>0</v>
      </c>
      <c r="D46" s="8"/>
      <c r="E46" s="14" t="s">
        <v>22</v>
      </c>
      <c r="F46" s="23">
        <v>0</v>
      </c>
    </row>
    <row r="47" spans="1:7" ht="16" customHeight="1" x14ac:dyDescent="0.15">
      <c r="A47" s="9"/>
      <c r="B47" s="15" t="s">
        <v>19</v>
      </c>
      <c r="C47" s="21">
        <f>C45+C46</f>
        <v>38000</v>
      </c>
      <c r="D47" s="9"/>
      <c r="E47" s="15" t="s">
        <v>20</v>
      </c>
      <c r="F47" s="21">
        <f>F45+F46</f>
        <v>38000</v>
      </c>
    </row>
    <row r="48" spans="1:7" ht="7" customHeight="1" x14ac:dyDescent="0.15">
      <c r="A48"/>
      <c r="C48"/>
      <c r="D48"/>
      <c r="F48"/>
    </row>
    <row r="49" customFormat="1" ht="14" customHeight="1" x14ac:dyDescent="0.15"/>
    <row r="50" customFormat="1" x14ac:dyDescent="0.15"/>
    <row r="51" customFormat="1" x14ac:dyDescent="0.15"/>
    <row r="52" customFormat="1" x14ac:dyDescent="0.15"/>
    <row r="53" customFormat="1" x14ac:dyDescent="0.15"/>
    <row r="54" customFormat="1" x14ac:dyDescent="0.15"/>
    <row r="55" customFormat="1" x14ac:dyDescent="0.15"/>
    <row r="56" customFormat="1" x14ac:dyDescent="0.15"/>
    <row r="57" customFormat="1" x14ac:dyDescent="0.15"/>
    <row r="58" customFormat="1" x14ac:dyDescent="0.15"/>
    <row r="59" customFormat="1" x14ac:dyDescent="0.15"/>
    <row r="60" customFormat="1" x14ac:dyDescent="0.15"/>
    <row r="61" customFormat="1" x14ac:dyDescent="0.15"/>
    <row r="62" customFormat="1" x14ac:dyDescent="0.15"/>
    <row r="63" customFormat="1" x14ac:dyDescent="0.15"/>
    <row r="64" customFormat="1" x14ac:dyDescent="0.15"/>
    <row r="65" customFormat="1" x14ac:dyDescent="0.15"/>
    <row r="66" customFormat="1" x14ac:dyDescent="0.15"/>
    <row r="67" customFormat="1" x14ac:dyDescent="0.15"/>
    <row r="68" customFormat="1" x14ac:dyDescent="0.15"/>
    <row r="69" customFormat="1" x14ac:dyDescent="0.15"/>
    <row r="70" customFormat="1" x14ac:dyDescent="0.15"/>
    <row r="71" customFormat="1" x14ac:dyDescent="0.15"/>
    <row r="72" customFormat="1" x14ac:dyDescent="0.15"/>
    <row r="73" customFormat="1" x14ac:dyDescent="0.15"/>
    <row r="74" customFormat="1" x14ac:dyDescent="0.15"/>
    <row r="75" customFormat="1" x14ac:dyDescent="0.15"/>
    <row r="76" customFormat="1" x14ac:dyDescent="0.15"/>
    <row r="77" customFormat="1" x14ac:dyDescent="0.15"/>
    <row r="78" customFormat="1" x14ac:dyDescent="0.15"/>
    <row r="79" customFormat="1" x14ac:dyDescent="0.15"/>
    <row r="80" customFormat="1" x14ac:dyDescent="0.15"/>
    <row r="81" spans="1:6" x14ac:dyDescent="0.15">
      <c r="A81"/>
      <c r="C81"/>
      <c r="D81"/>
      <c r="F81"/>
    </row>
    <row r="82" spans="1:6" x14ac:dyDescent="0.15">
      <c r="A82"/>
      <c r="C82"/>
      <c r="D82"/>
      <c r="F82"/>
    </row>
    <row r="83" spans="1:6" x14ac:dyDescent="0.15">
      <c r="A83"/>
      <c r="C83"/>
      <c r="D83"/>
      <c r="F83"/>
    </row>
    <row r="84" spans="1:6" x14ac:dyDescent="0.15">
      <c r="A84"/>
      <c r="C84"/>
      <c r="D84"/>
      <c r="F84"/>
    </row>
    <row r="85" spans="1:6" x14ac:dyDescent="0.15">
      <c r="A85"/>
      <c r="C85"/>
      <c r="D85"/>
      <c r="F85"/>
    </row>
    <row r="86" spans="1:6" x14ac:dyDescent="0.15">
      <c r="A86"/>
      <c r="C86"/>
      <c r="D86"/>
      <c r="F86"/>
    </row>
    <row r="87" spans="1:6" x14ac:dyDescent="0.15">
      <c r="A87"/>
      <c r="C87"/>
      <c r="D87"/>
      <c r="F87"/>
    </row>
    <row r="88" spans="1:6" x14ac:dyDescent="0.15">
      <c r="A88"/>
      <c r="C88"/>
    </row>
    <row r="89" spans="1:6" x14ac:dyDescent="0.15">
      <c r="A89"/>
      <c r="C89"/>
    </row>
    <row r="90" spans="1:6" x14ac:dyDescent="0.15">
      <c r="A90"/>
      <c r="C90"/>
    </row>
    <row r="91" spans="1:6" x14ac:dyDescent="0.15">
      <c r="A91"/>
      <c r="C91"/>
    </row>
  </sheetData>
  <mergeCells count="3">
    <mergeCell ref="A2:C2"/>
    <mergeCell ref="D2:F2"/>
    <mergeCell ref="A1:F1"/>
  </mergeCells>
  <phoneticPr fontId="3" type="noConversion"/>
  <pageMargins left="0.25" right="0.25" top="0.75" bottom="0.75" header="0.3" footer="0.3"/>
  <pageSetup paperSize="9" orientation="portrait"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budget</vt:lpstr>
    </vt:vector>
  </TitlesOfParts>
  <Company>PRIVE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Romain Bardin</cp:lastModifiedBy>
  <cp:lastPrinted>2021-06-22T06:23:55Z</cp:lastPrinted>
  <dcterms:created xsi:type="dcterms:W3CDTF">2002-06-18T19:58:24Z</dcterms:created>
  <dcterms:modified xsi:type="dcterms:W3CDTF">2024-06-28T13:49:11Z</dcterms:modified>
</cp:coreProperties>
</file>