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ate1904="1"/>
  <mc:AlternateContent xmlns:mc="http://schemas.openxmlformats.org/markup-compatibility/2006">
    <mc:Choice Requires="x15">
      <x15ac:absPath xmlns:x15ac="http://schemas.microsoft.com/office/spreadsheetml/2010/11/ac" url="https://cvltt-my.sharepoint.com/personal/romainbardin_cvltt_onmicrosoft_com/Documents/2- Jouer/3- Créer, gérer son clubs/"/>
    </mc:Choice>
  </mc:AlternateContent>
  <xr:revisionPtr revIDLastSave="0" documentId="14_{98C78BAA-905B-8D49-9176-BA884761A279}" xr6:coauthVersionLast="47" xr6:coauthVersionMax="47" xr10:uidLastSave="{00000000-0000-0000-0000-000000000000}"/>
  <bookViews>
    <workbookView xWindow="0" yWindow="760" windowWidth="29400" windowHeight="17280" tabRatio="500" xr2:uid="{6F8A080D-769C-0147-AD49-BD82C0623381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F28" i="1" s="1"/>
  <c r="E56" i="1"/>
  <c r="E55" i="1"/>
  <c r="E53" i="1"/>
  <c r="E51" i="1"/>
  <c r="F25" i="1"/>
  <c r="E25" i="1" s="1"/>
  <c r="E59" i="1" s="1"/>
  <c r="F24" i="1"/>
  <c r="E24" i="1" s="1"/>
  <c r="E58" i="1" s="1"/>
  <c r="F31" i="1"/>
  <c r="E31" i="1"/>
  <c r="E38" i="1"/>
  <c r="E42" i="1" s="1"/>
  <c r="E35" i="1"/>
  <c r="E39" i="1" s="1"/>
  <c r="E64" i="1" s="1"/>
  <c r="E4" i="1"/>
  <c r="E49" i="1" s="1"/>
  <c r="E52" i="1"/>
  <c r="E29" i="1"/>
  <c r="E62" i="1" s="1"/>
  <c r="E30" i="1"/>
  <c r="F30" i="1" s="1"/>
  <c r="F36" i="1"/>
  <c r="F34" i="1"/>
  <c r="E36" i="1"/>
  <c r="E34" i="1"/>
  <c r="F4" i="1"/>
  <c r="F17" i="1"/>
  <c r="F18" i="1"/>
  <c r="F19" i="1"/>
  <c r="F10" i="1"/>
  <c r="F9" i="1"/>
  <c r="F8" i="1"/>
  <c r="F7" i="1"/>
  <c r="F6" i="1"/>
  <c r="E13" i="1" l="1"/>
  <c r="F13" i="1" s="1"/>
  <c r="E12" i="1"/>
  <c r="F12" i="1" s="1"/>
  <c r="E61" i="1"/>
  <c r="E63" i="1"/>
  <c r="E15" i="1"/>
  <c r="F15" i="1" s="1"/>
  <c r="E65" i="1"/>
  <c r="E66" i="1" s="1"/>
  <c r="F29" i="1"/>
  <c r="E14" i="1"/>
  <c r="F14" i="1" s="1"/>
</calcChain>
</file>

<file path=xl/sharedStrings.xml><?xml version="1.0" encoding="utf-8"?>
<sst xmlns="http://schemas.openxmlformats.org/spreadsheetml/2006/main" count="65" uniqueCount="64">
  <si>
    <t>Outil de calcul du coût de la pratique en club</t>
    <phoneticPr fontId="3" type="noConversion"/>
  </si>
  <si>
    <t>nb : Ne pas toucher aux chiffres en écrits en gras et remplir toutes les cases sur fond bleu (ici un exemple)</t>
    <phoneticPr fontId="3" type="noConversion"/>
  </si>
  <si>
    <t>A saisir par le club</t>
    <phoneticPr fontId="3" type="noConversion"/>
  </si>
  <si>
    <t>Coût pour 1 licencié :</t>
    <phoneticPr fontId="3" type="noConversion"/>
  </si>
  <si>
    <t>Total club :</t>
    <phoneticPr fontId="3" type="noConversion"/>
  </si>
  <si>
    <t>Affiliation :</t>
    <phoneticPr fontId="3" type="noConversion"/>
  </si>
  <si>
    <t>Nombre de licenciés:</t>
    <phoneticPr fontId="3" type="noConversion"/>
  </si>
  <si>
    <t>Nombre de licences compétitions Vétérans-Seniors-Juniors :</t>
  </si>
  <si>
    <t>Colonne E6 à E10 indiquer le coût de la licence à la FFTT (part comité, ligue, FFTT)</t>
  </si>
  <si>
    <t>Nombre de licences compétitions Minimes-Cadets:</t>
  </si>
  <si>
    <t>Nombre de licences compétitions Benjamins-Poussins :</t>
  </si>
  <si>
    <t>Nombre de licences loisirs Vétérans-Seniors-juniors:</t>
  </si>
  <si>
    <t>Nombre de licences loisirs Cadets-Minimes-Benjamins-Poussins:</t>
  </si>
  <si>
    <t>Nombre d'équipes évoluant en championnat départemental à 4 :</t>
    <phoneticPr fontId="3" type="noConversion"/>
  </si>
  <si>
    <t>Nombre d'équipes évoluant en championnat régional à 4 :</t>
    <phoneticPr fontId="3" type="noConversion"/>
  </si>
  <si>
    <t>Nombre d'équipes évoluant en championnat national à 4 :</t>
    <phoneticPr fontId="3" type="noConversion"/>
  </si>
  <si>
    <t>Nombre d'équipes évoluant en championnat national à 6 :</t>
    <phoneticPr fontId="3" type="noConversion"/>
  </si>
  <si>
    <t xml:space="preserve">Nombre de joueurs inscrits au critérium fédéral Vétérans-Seniors: </t>
    <phoneticPr fontId="3" type="noConversion"/>
  </si>
  <si>
    <t>Colonne E17 à E19 indiquer le coût d'inscription du CF (part comité, ligue, FFTT)</t>
  </si>
  <si>
    <t>Nombre de joueurs inscrits au critérium fédéral Juniors-Cadets-Minimes:</t>
    <phoneticPr fontId="3" type="noConversion"/>
  </si>
  <si>
    <t>Nombre de joueurs inscrits au critérium fédéral Benjamins-Poussins</t>
    <phoneticPr fontId="3" type="noConversion"/>
  </si>
  <si>
    <t>Montant en € du km du taux de rembousement des frais de déplacement :</t>
    <phoneticPr fontId="3" type="noConversion"/>
  </si>
  <si>
    <t>Montant en € de la prise en charge hotelière pour le critérium fédéral :</t>
    <phoneticPr fontId="3" type="noConversion"/>
  </si>
  <si>
    <t>Montant en € de la prise en charge de la restauration pour le critérium fédéral :</t>
    <phoneticPr fontId="3" type="noConversion"/>
  </si>
  <si>
    <t>Nombre de joueurs au critérium fédéral régional :</t>
    <phoneticPr fontId="3" type="noConversion"/>
  </si>
  <si>
    <t>base de 4 tours, 2 lieux par tour, 300kms aller-retour par lieu +restauration + 100€ péage annuel</t>
    <phoneticPr fontId="3" type="noConversion"/>
  </si>
  <si>
    <t>Nombre de joueurs au critérium fédéral National:</t>
  </si>
  <si>
    <t>base de 5 tours, 2 lieux par tour, 600kms aller-retour, + hotel et restauration + 500€ péage annuel</t>
    <phoneticPr fontId="3" type="noConversion"/>
  </si>
  <si>
    <t>Pour le championnat on considère 7 journées à l'extérieur par an et 1 voiture pour les équipes de 4</t>
  </si>
  <si>
    <t>Nombre de kms en moyenne par déplacement en départemenale à 4</t>
    <phoneticPr fontId="3" type="noConversion"/>
  </si>
  <si>
    <t>Nombre de kms en moyenne par déplacement en régionale à 4</t>
    <phoneticPr fontId="3" type="noConversion"/>
  </si>
  <si>
    <t>Nombre de kms en moyenne par déplacement en nationale à 4</t>
    <phoneticPr fontId="3" type="noConversion"/>
  </si>
  <si>
    <t>Montant en € de la location de véhicules pour les équipes pour une saison :</t>
    <phoneticPr fontId="3" type="noConversion"/>
  </si>
  <si>
    <t>ici sur la base de 140€ le WE + titres</t>
    <phoneticPr fontId="3" type="noConversion"/>
  </si>
  <si>
    <t>Total d'heures d'ouverture de la salle par le club par an (hors cometition)</t>
    <phoneticPr fontId="3" type="noConversion"/>
  </si>
  <si>
    <t>Montant en € de toutes les charges du club                                                           (Chauffage, électricité, entretien, téléphone, assurances, photocopies…)</t>
  </si>
  <si>
    <t>soit un coût d'utilisation de la la salle à l'heure de  :</t>
    <phoneticPr fontId="3" type="noConversion"/>
  </si>
  <si>
    <t>Salaires et charges ou total annuel des vacations entraîneur :</t>
  </si>
  <si>
    <t>Nombre d'heures annuelles d'entraînement effectuées par l'entraîneur:</t>
  </si>
  <si>
    <t>soit un coût de l'utilisation de l'entraîneur à l'heure de :</t>
    <phoneticPr fontId="3" type="noConversion"/>
  </si>
  <si>
    <t>soit un coût de l'heure libre par licencié de :</t>
    <phoneticPr fontId="3" type="noConversion"/>
  </si>
  <si>
    <t>Nombre de joueurs en moyenne par séance libre non encadrée :</t>
  </si>
  <si>
    <t>Nombre de joueurs en moyenne par séance encadrée par une personne rémunérée :</t>
    <phoneticPr fontId="3" type="noConversion"/>
  </si>
  <si>
    <t>soit un coût de l'heure encadrée par licencié de :</t>
  </si>
  <si>
    <t>Remplir les zones bleues correspondantes pour faire vos calculs pour chaque type de licencié</t>
  </si>
  <si>
    <t>ici exemple pour un licencié minime qui fait le critérium fédéral et qui s'entraîne 2h par semaine dont 1 encadrée par un entraîneur rémunéré</t>
  </si>
  <si>
    <t>Calcul pour un licencié :</t>
    <phoneticPr fontId="3" type="noConversion"/>
  </si>
  <si>
    <t>adhérent du club</t>
    <phoneticPr fontId="3" type="noConversion"/>
  </si>
  <si>
    <t>licence compétition :</t>
  </si>
  <si>
    <t>Seniors-vétérans-Juniors</t>
    <phoneticPr fontId="3" type="noConversion"/>
  </si>
  <si>
    <t>Cadets-Minimes</t>
    <phoneticPr fontId="3" type="noConversion"/>
  </si>
  <si>
    <t>Poussins-Benjamins</t>
    <phoneticPr fontId="3" type="noConversion"/>
  </si>
  <si>
    <t>licence loisir :</t>
  </si>
  <si>
    <t>Cadets-Minimes-Benjamins-Poussins</t>
    <phoneticPr fontId="3" type="noConversion"/>
  </si>
  <si>
    <t>critérium Fédéral :</t>
    <phoneticPr fontId="3" type="noConversion"/>
  </si>
  <si>
    <t>Critérium Fédéral Départemental et/ou Régional :</t>
  </si>
  <si>
    <t>Critérium Fédéral National :</t>
    <phoneticPr fontId="3" type="noConversion"/>
  </si>
  <si>
    <t>Evolue en championnat par équipes :</t>
    <phoneticPr fontId="3" type="noConversion"/>
  </si>
  <si>
    <t>Départemental à 4</t>
    <phoneticPr fontId="3" type="noConversion"/>
  </si>
  <si>
    <t>Régional à 4</t>
    <phoneticPr fontId="3" type="noConversion"/>
  </si>
  <si>
    <t>National à 4</t>
    <phoneticPr fontId="3" type="noConversion"/>
  </si>
  <si>
    <t>nombre d'heures de pratique libre hebdomadaire :</t>
    <phoneticPr fontId="3" type="noConversion"/>
  </si>
  <si>
    <t>nombre d'heures de pratique encadrée hebdomadaire :</t>
    <phoneticPr fontId="3" type="noConversion"/>
  </si>
  <si>
    <t>Total Coût Annuel :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</si>
</sst>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€&quot;"/>
    <numFmt numFmtId="165" formatCode="#,##0.0&quot;€&quot;"/>
    <numFmt numFmtId="166" formatCode="#,##0.00&quot;€&quot;;[Red]#,##0.00&quot;€&quot;"/>
    <numFmt numFmtId="167" formatCode="#,##0&quot;€&quot;;[Red]#,##0&quot;€&quot;"/>
    <numFmt numFmtId="168" formatCode="_-* #,##0\ [$€-40C]_-;\-* #,##0\ [$€-40C]_-;_-* &quot;-&quot;\ [$€-40C]_-;_-@_-"/>
  </numFmts>
  <fonts count="12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i/>
      <sz val="9"/>
      <name val="Verdana"/>
      <family val="2"/>
    </font>
    <font>
      <b/>
      <sz val="21"/>
      <name val="Verdana"/>
      <family val="2"/>
    </font>
    <font>
      <sz val="21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i/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3" fontId="5" fillId="0" borderId="0" xfId="0" applyNumberFormat="1" applyFont="1"/>
    <xf numFmtId="164" fontId="5" fillId="2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right"/>
    </xf>
    <xf numFmtId="3" fontId="5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3" fontId="5" fillId="3" borderId="0" xfId="0" applyNumberFormat="1" applyFont="1" applyFill="1"/>
    <xf numFmtId="3" fontId="5" fillId="0" borderId="1" xfId="0" applyNumberFormat="1" applyFont="1" applyBorder="1"/>
    <xf numFmtId="164" fontId="5" fillId="2" borderId="1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/>
    <xf numFmtId="164" fontId="5" fillId="0" borderId="7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 wrapText="1"/>
    </xf>
    <xf numFmtId="164" fontId="4" fillId="3" borderId="7" xfId="0" applyNumberFormat="1" applyFont="1" applyFill="1" applyBorder="1" applyAlignment="1">
      <alignment horizontal="center"/>
    </xf>
    <xf numFmtId="3" fontId="2" fillId="4" borderId="10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4" fontId="10" fillId="0" borderId="1" xfId="0" applyNumberFormat="1" applyFont="1" applyBorder="1" applyAlignment="1">
      <alignment horizontal="left"/>
    </xf>
    <xf numFmtId="165" fontId="10" fillId="0" borderId="1" xfId="0" applyNumberFormat="1" applyFont="1" applyBorder="1" applyAlignment="1">
      <alignment horizontal="left"/>
    </xf>
    <xf numFmtId="3" fontId="5" fillId="3" borderId="0" xfId="0" applyNumberFormat="1" applyFont="1" applyFill="1" applyAlignment="1">
      <alignment horizontal="right"/>
    </xf>
    <xf numFmtId="165" fontId="10" fillId="0" borderId="21" xfId="0" applyNumberFormat="1" applyFont="1" applyBorder="1" applyAlignment="1">
      <alignment horizontal="left"/>
    </xf>
    <xf numFmtId="164" fontId="5" fillId="0" borderId="22" xfId="0" applyNumberFormat="1" applyFont="1" applyBorder="1"/>
    <xf numFmtId="168" fontId="1" fillId="0" borderId="30" xfId="0" applyNumberFormat="1" applyFont="1" applyBorder="1" applyAlignment="1">
      <alignment horizontal="left"/>
    </xf>
    <xf numFmtId="168" fontId="2" fillId="0" borderId="31" xfId="0" applyNumberFormat="1" applyFont="1" applyBorder="1" applyAlignment="1">
      <alignment horizontal="center"/>
    </xf>
    <xf numFmtId="168" fontId="2" fillId="0" borderId="32" xfId="0" applyNumberFormat="1" applyFont="1" applyBorder="1" applyAlignment="1">
      <alignment horizontal="center"/>
    </xf>
    <xf numFmtId="168" fontId="2" fillId="0" borderId="33" xfId="0" applyNumberFormat="1" applyFont="1" applyBorder="1" applyAlignment="1">
      <alignment horizontal="center"/>
    </xf>
    <xf numFmtId="168" fontId="2" fillId="0" borderId="34" xfId="0" applyNumberFormat="1" applyFont="1" applyBorder="1" applyAlignment="1">
      <alignment horizontal="center"/>
    </xf>
    <xf numFmtId="3" fontId="5" fillId="0" borderId="27" xfId="0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3" fontId="4" fillId="0" borderId="29" xfId="0" applyNumberFormat="1" applyFont="1" applyBorder="1" applyAlignment="1">
      <alignment horizontal="right"/>
    </xf>
    <xf numFmtId="3" fontId="9" fillId="0" borderId="24" xfId="0" applyNumberFormat="1" applyFont="1" applyBorder="1" applyAlignment="1">
      <alignment horizontal="center"/>
    </xf>
    <xf numFmtId="3" fontId="9" fillId="0" borderId="25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3" fontId="5" fillId="0" borderId="11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 wrapText="1"/>
    </xf>
    <xf numFmtId="3" fontId="5" fillId="0" borderId="12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3" fontId="4" fillId="0" borderId="14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horizontal="center" vertical="center" shrinkToFit="1"/>
    </xf>
    <xf numFmtId="3" fontId="11" fillId="0" borderId="0" xfId="0" applyNumberFormat="1" applyFont="1" applyAlignment="1">
      <alignment horizontal="center"/>
    </xf>
    <xf numFmtId="3" fontId="7" fillId="5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6" fillId="0" borderId="11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4" fillId="0" borderId="18" xfId="0" applyNumberFormat="1" applyFont="1" applyBorder="1" applyAlignment="1">
      <alignment horizontal="right"/>
    </xf>
    <xf numFmtId="3" fontId="4" fillId="0" borderId="19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0" fontId="8" fillId="5" borderId="0" xfId="0" applyFont="1" applyFill="1" applyAlignment="1"/>
    <xf numFmtId="3" fontId="5" fillId="0" borderId="0" xfId="0" applyNumberFormat="1" applyFont="1" applyAlignment="1"/>
    <xf numFmtId="0" fontId="0" fillId="0" borderId="0" xfId="0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2" xfId="0" applyBorder="1" applyAlignment="1"/>
    <xf numFmtId="0" fontId="0" fillId="0" borderId="20" xfId="0" applyBorder="1" applyAlignme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AE4F-816E-E34C-8CA9-AC587B463CDB}">
  <dimension ref="A1:H66"/>
  <sheetViews>
    <sheetView tabSelected="1" zoomScale="125" zoomScaleNormal="125" workbookViewId="0">
      <selection activeCell="D10" sqref="D10"/>
    </sheetView>
  </sheetViews>
  <sheetFormatPr defaultColWidth="10.625" defaultRowHeight="12"/>
  <cols>
    <col min="1" max="1" width="21.875" style="1" customWidth="1"/>
    <col min="2" max="2" width="20.375" style="1" customWidth="1"/>
    <col min="3" max="3" width="19.375" style="1" customWidth="1"/>
    <col min="4" max="4" width="12.875" style="1" customWidth="1"/>
    <col min="5" max="5" width="12.125" style="1" customWidth="1"/>
    <col min="6" max="6" width="13.5" style="1" customWidth="1"/>
    <col min="7" max="7" width="16.125" style="1" bestFit="1" customWidth="1"/>
    <col min="8" max="8" width="16.375" style="1" bestFit="1" customWidth="1"/>
    <col min="9" max="9" width="16" style="1" customWidth="1"/>
    <col min="10" max="10" width="15.5" style="1" customWidth="1"/>
    <col min="11" max="16384" width="10.625" style="1"/>
  </cols>
  <sheetData>
    <row r="1" spans="1:7" ht="26.1">
      <c r="A1" s="64" t="s">
        <v>0</v>
      </c>
      <c r="B1" s="64"/>
      <c r="C1" s="64"/>
      <c r="D1" s="77"/>
      <c r="E1" s="77"/>
      <c r="F1" s="77"/>
    </row>
    <row r="2" spans="1:7" ht="6.95" customHeight="1">
      <c r="D2" s="65"/>
      <c r="E2" s="78"/>
      <c r="F2" s="79"/>
    </row>
    <row r="3" spans="1:7" ht="30" customHeight="1">
      <c r="A3" s="61" t="s">
        <v>1</v>
      </c>
      <c r="B3" s="61"/>
      <c r="C3" s="62"/>
      <c r="D3" s="8" t="s">
        <v>2</v>
      </c>
      <c r="E3" s="9" t="s">
        <v>3</v>
      </c>
      <c r="F3" s="10" t="s">
        <v>4</v>
      </c>
    </row>
    <row r="4" spans="1:7" ht="12.95" customHeight="1">
      <c r="A4" s="70" t="s">
        <v>5</v>
      </c>
      <c r="B4" s="71"/>
      <c r="C4" s="72"/>
      <c r="D4" s="11"/>
      <c r="E4" s="12" t="e">
        <f>D4/D5</f>
        <v>#DIV/0!</v>
      </c>
      <c r="F4" s="13">
        <f>D4</f>
        <v>0</v>
      </c>
    </row>
    <row r="5" spans="1:7" ht="12.95" customHeight="1">
      <c r="A5" s="55" t="s">
        <v>6</v>
      </c>
      <c r="B5" s="56"/>
      <c r="C5" s="57"/>
      <c r="D5" s="6"/>
      <c r="E5" s="5"/>
      <c r="F5" s="28"/>
    </row>
    <row r="6" spans="1:7" ht="12.95" customHeight="1">
      <c r="A6" s="55" t="s">
        <v>7</v>
      </c>
      <c r="B6" s="56"/>
      <c r="C6" s="57"/>
      <c r="D6" s="6"/>
      <c r="E6" s="2">
        <v>54.85</v>
      </c>
      <c r="F6" s="14">
        <f>D6*E6</f>
        <v>0</v>
      </c>
      <c r="G6" s="75" t="s">
        <v>8</v>
      </c>
    </row>
    <row r="7" spans="1:7" ht="12.95" customHeight="1">
      <c r="A7" s="55" t="s">
        <v>9</v>
      </c>
      <c r="B7" s="56"/>
      <c r="C7" s="57"/>
      <c r="D7" s="6"/>
      <c r="E7" s="2">
        <v>41.45</v>
      </c>
      <c r="F7" s="14">
        <f>D7*E7</f>
        <v>0</v>
      </c>
      <c r="G7" s="75"/>
    </row>
    <row r="8" spans="1:7" ht="12" customHeight="1">
      <c r="A8" s="55" t="s">
        <v>10</v>
      </c>
      <c r="B8" s="56"/>
      <c r="C8" s="57"/>
      <c r="D8" s="6"/>
      <c r="E8" s="2">
        <v>23.95</v>
      </c>
      <c r="F8" s="14">
        <f>D8*E8</f>
        <v>0</v>
      </c>
      <c r="G8" s="75"/>
    </row>
    <row r="9" spans="1:7" ht="12.95" customHeight="1">
      <c r="A9" s="55" t="s">
        <v>11</v>
      </c>
      <c r="B9" s="56"/>
      <c r="C9" s="57"/>
      <c r="D9" s="6"/>
      <c r="E9" s="2">
        <v>11</v>
      </c>
      <c r="F9" s="14">
        <f>D9*E9</f>
        <v>0</v>
      </c>
      <c r="G9" s="75"/>
    </row>
    <row r="10" spans="1:7" ht="12.95" customHeight="1">
      <c r="A10" s="55" t="s">
        <v>12</v>
      </c>
      <c r="B10" s="56"/>
      <c r="C10" s="57"/>
      <c r="D10" s="6"/>
      <c r="E10" s="2">
        <v>4.8499999999999996</v>
      </c>
      <c r="F10" s="14">
        <f>D10*E10</f>
        <v>0</v>
      </c>
      <c r="G10" s="75"/>
    </row>
    <row r="11" spans="1:7" ht="6" customHeight="1">
      <c r="A11" s="15"/>
      <c r="B11" s="36"/>
      <c r="C11" s="36"/>
      <c r="D11" s="16"/>
      <c r="E11" s="17"/>
      <c r="F11" s="18"/>
    </row>
    <row r="12" spans="1:7" ht="12.95" customHeight="1">
      <c r="A12" s="55" t="s">
        <v>13</v>
      </c>
      <c r="B12" s="56"/>
      <c r="C12" s="57"/>
      <c r="D12" s="4"/>
      <c r="E12" s="3">
        <f>E28</f>
        <v>0</v>
      </c>
      <c r="F12" s="14">
        <f>D12*4*E12</f>
        <v>0</v>
      </c>
    </row>
    <row r="13" spans="1:7" ht="12" customHeight="1">
      <c r="A13" s="55" t="s">
        <v>14</v>
      </c>
      <c r="B13" s="56"/>
      <c r="C13" s="57"/>
      <c r="D13" s="4"/>
      <c r="E13" s="3">
        <f>E29</f>
        <v>0</v>
      </c>
      <c r="F13" s="14">
        <f>D13*4*E13</f>
        <v>0</v>
      </c>
    </row>
    <row r="14" spans="1:7">
      <c r="A14" s="55" t="s">
        <v>15</v>
      </c>
      <c r="B14" s="56"/>
      <c r="C14" s="57"/>
      <c r="D14" s="4"/>
      <c r="E14" s="3">
        <f>E30</f>
        <v>0</v>
      </c>
      <c r="F14" s="14">
        <f>D14*4*E14</f>
        <v>0</v>
      </c>
    </row>
    <row r="15" spans="1:7" ht="12.95" customHeight="1">
      <c r="A15" s="55" t="s">
        <v>16</v>
      </c>
      <c r="B15" s="56"/>
      <c r="C15" s="57"/>
      <c r="D15" s="4"/>
      <c r="E15" s="3" t="e">
        <f>#REF!</f>
        <v>#REF!</v>
      </c>
      <c r="F15" s="14" t="e">
        <f>D15*6*E15</f>
        <v>#REF!</v>
      </c>
    </row>
    <row r="16" spans="1:7" ht="5.0999999999999996" customHeight="1">
      <c r="A16" s="15"/>
      <c r="B16" s="36"/>
      <c r="C16" s="36"/>
      <c r="D16" s="16"/>
      <c r="E16" s="17"/>
      <c r="F16" s="18"/>
    </row>
    <row r="17" spans="1:8" ht="12.95" customHeight="1">
      <c r="A17" s="55" t="s">
        <v>17</v>
      </c>
      <c r="B17" s="56"/>
      <c r="C17" s="57"/>
      <c r="D17" s="4"/>
      <c r="E17" s="2">
        <v>30</v>
      </c>
      <c r="F17" s="14">
        <f>D17*E17</f>
        <v>0</v>
      </c>
      <c r="G17" s="75" t="s">
        <v>18</v>
      </c>
      <c r="H17" s="76"/>
    </row>
    <row r="18" spans="1:8" ht="12.95" customHeight="1">
      <c r="A18" s="55" t="s">
        <v>19</v>
      </c>
      <c r="B18" s="56"/>
      <c r="C18" s="57"/>
      <c r="D18" s="4"/>
      <c r="E18" s="2">
        <v>18</v>
      </c>
      <c r="F18" s="14">
        <f>D18*E18</f>
        <v>0</v>
      </c>
      <c r="G18" s="75"/>
      <c r="H18" s="76"/>
    </row>
    <row r="19" spans="1:8" ht="12.95" customHeight="1">
      <c r="A19" s="55" t="s">
        <v>20</v>
      </c>
      <c r="B19" s="56"/>
      <c r="C19" s="57"/>
      <c r="D19" s="4"/>
      <c r="E19" s="2">
        <v>13.2</v>
      </c>
      <c r="F19" s="14">
        <f>D19*E19</f>
        <v>0</v>
      </c>
      <c r="G19" s="75"/>
      <c r="H19" s="76"/>
    </row>
    <row r="20" spans="1:8" ht="6" customHeight="1">
      <c r="A20" s="15"/>
      <c r="B20" s="36"/>
      <c r="C20" s="36"/>
      <c r="D20" s="16"/>
      <c r="E20" s="16"/>
      <c r="F20" s="18"/>
    </row>
    <row r="21" spans="1:8" ht="12.95" customHeight="1">
      <c r="A21" s="55" t="s">
        <v>21</v>
      </c>
      <c r="B21" s="56"/>
      <c r="C21" s="57"/>
      <c r="D21" s="25"/>
      <c r="E21" s="7"/>
      <c r="F21" s="23"/>
    </row>
    <row r="22" spans="1:8" ht="12.95" customHeight="1">
      <c r="A22" s="55" t="s">
        <v>22</v>
      </c>
      <c r="B22" s="56"/>
      <c r="C22" s="57"/>
      <c r="D22" s="2"/>
      <c r="E22" s="7"/>
      <c r="F22" s="23"/>
    </row>
    <row r="23" spans="1:8" ht="12.95" customHeight="1">
      <c r="A23" s="55" t="s">
        <v>23</v>
      </c>
      <c r="B23" s="56"/>
      <c r="C23" s="57"/>
      <c r="D23" s="2"/>
      <c r="E23" s="7"/>
      <c r="F23" s="23"/>
    </row>
    <row r="24" spans="1:8" ht="12.95" customHeight="1">
      <c r="A24" s="55" t="s">
        <v>24</v>
      </c>
      <c r="B24" s="56"/>
      <c r="C24" s="57"/>
      <c r="D24" s="32"/>
      <c r="E24" s="33" t="e">
        <f>F24/D24</f>
        <v>#DIV/0!</v>
      </c>
      <c r="F24" s="26">
        <f>(600*4*D21)+(D23*D24*4)+100</f>
        <v>100</v>
      </c>
      <c r="G24" s="1" t="s">
        <v>25</v>
      </c>
    </row>
    <row r="25" spans="1:8" ht="12.95" customHeight="1">
      <c r="A25" s="55" t="s">
        <v>26</v>
      </c>
      <c r="B25" s="56"/>
      <c r="C25" s="57"/>
      <c r="D25" s="32"/>
      <c r="E25" s="26" t="e">
        <f>F25/D25</f>
        <v>#DIV/0!</v>
      </c>
      <c r="F25" s="14">
        <f>(1200*5*D21)+(D22*2*D25*5)+(D23*4*D25*5)+500</f>
        <v>500</v>
      </c>
      <c r="G25" s="1" t="s">
        <v>27</v>
      </c>
    </row>
    <row r="26" spans="1:8" ht="6" customHeight="1">
      <c r="A26" s="15"/>
      <c r="B26" s="36"/>
      <c r="C26" s="36"/>
      <c r="D26" s="24"/>
      <c r="E26" s="16"/>
      <c r="F26" s="18"/>
    </row>
    <row r="27" spans="1:8" ht="12.95">
      <c r="A27" s="66" t="s">
        <v>28</v>
      </c>
      <c r="B27" s="67"/>
      <c r="C27" s="67"/>
      <c r="D27" s="80"/>
      <c r="E27" s="80"/>
      <c r="F27" s="81"/>
    </row>
    <row r="28" spans="1:8" ht="12.95" customHeight="1">
      <c r="A28" s="55" t="s">
        <v>29</v>
      </c>
      <c r="B28" s="56"/>
      <c r="C28" s="57"/>
      <c r="D28" s="27"/>
      <c r="E28" s="26">
        <f>((D28*D21)/4)*7</f>
        <v>0</v>
      </c>
      <c r="F28" s="14">
        <f>E28*4*D12</f>
        <v>0</v>
      </c>
    </row>
    <row r="29" spans="1:8" ht="12.95" customHeight="1">
      <c r="A29" s="55" t="s">
        <v>30</v>
      </c>
      <c r="B29" s="56"/>
      <c r="C29" s="57"/>
      <c r="D29" s="27"/>
      <c r="E29" s="26">
        <f>((D29*D21)/4)*7</f>
        <v>0</v>
      </c>
      <c r="F29" s="14">
        <f>E29*4*D13</f>
        <v>0</v>
      </c>
    </row>
    <row r="30" spans="1:8" ht="12.95" customHeight="1">
      <c r="A30" s="55" t="s">
        <v>31</v>
      </c>
      <c r="B30" s="56"/>
      <c r="C30" s="57"/>
      <c r="D30" s="27"/>
      <c r="E30" s="26">
        <f>((D30*D21)/4)*7</f>
        <v>0</v>
      </c>
      <c r="F30" s="14">
        <f>E30*4*D14</f>
        <v>0</v>
      </c>
    </row>
    <row r="31" spans="1:8" ht="12.95" customHeight="1">
      <c r="A31" s="55" t="s">
        <v>32</v>
      </c>
      <c r="B31" s="56"/>
      <c r="C31" s="57"/>
      <c r="D31" s="31"/>
      <c r="E31" s="26" t="e">
        <f>D31/((D13*4)+(#REF!*6)+(D14*4)+(D15*6))</f>
        <v>#REF!</v>
      </c>
      <c r="F31" s="14">
        <f>D31</f>
        <v>0</v>
      </c>
      <c r="G31" s="1" t="s">
        <v>33</v>
      </c>
    </row>
    <row r="32" spans="1:8" ht="6" customHeight="1">
      <c r="A32" s="15"/>
      <c r="B32" s="36"/>
      <c r="C32" s="36"/>
      <c r="D32" s="16"/>
      <c r="E32" s="19"/>
      <c r="F32" s="18"/>
    </row>
    <row r="33" spans="1:6" ht="12.95" customHeight="1">
      <c r="A33" s="55" t="s">
        <v>34</v>
      </c>
      <c r="B33" s="56"/>
      <c r="C33" s="57"/>
      <c r="D33" s="4"/>
      <c r="E33" s="20"/>
      <c r="F33" s="22"/>
    </row>
    <row r="34" spans="1:6" ht="24" customHeight="1">
      <c r="A34" s="58" t="s">
        <v>35</v>
      </c>
      <c r="B34" s="59"/>
      <c r="C34" s="60"/>
      <c r="D34" s="21"/>
      <c r="E34" s="3" t="e">
        <f>D34/D5</f>
        <v>#DIV/0!</v>
      </c>
      <c r="F34" s="14">
        <f>D34</f>
        <v>0</v>
      </c>
    </row>
    <row r="35" spans="1:6" ht="14.1">
      <c r="A35" s="68" t="s">
        <v>36</v>
      </c>
      <c r="B35" s="69"/>
      <c r="C35" s="69"/>
      <c r="D35" s="82"/>
      <c r="E35" s="34" t="e">
        <f>D34/D33</f>
        <v>#DIV/0!</v>
      </c>
      <c r="F35" s="22"/>
    </row>
    <row r="36" spans="1:6" ht="12.95" customHeight="1">
      <c r="A36" s="55" t="s">
        <v>37</v>
      </c>
      <c r="B36" s="56"/>
      <c r="C36" s="57"/>
      <c r="D36" s="2"/>
      <c r="E36" s="3" t="e">
        <f>D36/D5</f>
        <v>#DIV/0!</v>
      </c>
      <c r="F36" s="14">
        <f>D36</f>
        <v>0</v>
      </c>
    </row>
    <row r="37" spans="1:6" ht="12.95" customHeight="1">
      <c r="A37" s="55" t="s">
        <v>38</v>
      </c>
      <c r="B37" s="56"/>
      <c r="C37" s="57"/>
      <c r="D37" s="4"/>
      <c r="E37" s="3"/>
      <c r="F37" s="22"/>
    </row>
    <row r="38" spans="1:6" ht="14.1">
      <c r="A38" s="68" t="s">
        <v>39</v>
      </c>
      <c r="B38" s="69"/>
      <c r="C38" s="69"/>
      <c r="D38" s="82"/>
      <c r="E38" s="34" t="e">
        <f>D36/D37</f>
        <v>#DIV/0!</v>
      </c>
      <c r="F38" s="23"/>
    </row>
    <row r="39" spans="1:6" ht="14.1">
      <c r="A39" s="68" t="s">
        <v>40</v>
      </c>
      <c r="B39" s="69"/>
      <c r="C39" s="69"/>
      <c r="D39" s="82"/>
      <c r="E39" s="35" t="e">
        <f>E35/D40</f>
        <v>#DIV/0!</v>
      </c>
      <c r="F39" s="22"/>
    </row>
    <row r="40" spans="1:6" ht="12.95" customHeight="1">
      <c r="A40" s="55" t="s">
        <v>41</v>
      </c>
      <c r="B40" s="56"/>
      <c r="C40" s="57"/>
      <c r="D40" s="4"/>
      <c r="E40" s="7"/>
      <c r="F40" s="22"/>
    </row>
    <row r="41" spans="1:6" ht="12.95" customHeight="1">
      <c r="A41" s="55" t="s">
        <v>42</v>
      </c>
      <c r="B41" s="56"/>
      <c r="C41" s="57"/>
      <c r="D41" s="4"/>
      <c r="E41" s="7"/>
      <c r="F41" s="22"/>
    </row>
    <row r="42" spans="1:6" ht="14.1">
      <c r="A42" s="73" t="s">
        <v>43</v>
      </c>
      <c r="B42" s="74"/>
      <c r="C42" s="74"/>
      <c r="D42" s="83"/>
      <c r="E42" s="37" t="e">
        <f>E38/D41</f>
        <v>#DIV/0!</v>
      </c>
      <c r="F42" s="38"/>
    </row>
    <row r="45" spans="1:6" ht="12.95">
      <c r="A45" s="54" t="s">
        <v>44</v>
      </c>
      <c r="B45" s="54"/>
      <c r="C45" s="54"/>
      <c r="D45" s="54"/>
      <c r="E45" s="54"/>
      <c r="F45" s="54"/>
    </row>
    <row r="46" spans="1:6">
      <c r="A46" s="63" t="s">
        <v>45</v>
      </c>
      <c r="B46" s="63"/>
      <c r="C46" s="63"/>
      <c r="D46" s="63"/>
      <c r="E46" s="63"/>
      <c r="F46" s="63"/>
    </row>
    <row r="47" spans="1:6" ht="12.95" thickBot="1"/>
    <row r="48" spans="1:6" ht="15.95">
      <c r="B48" s="48" t="s">
        <v>46</v>
      </c>
      <c r="C48" s="49"/>
      <c r="D48" s="49"/>
      <c r="E48" s="50"/>
    </row>
    <row r="49" spans="2:5" ht="12.95">
      <c r="B49" s="44" t="s">
        <v>47</v>
      </c>
      <c r="C49" s="45"/>
      <c r="D49" s="29"/>
      <c r="E49" s="40" t="e">
        <f>D49*E4</f>
        <v>#DIV/0!</v>
      </c>
    </row>
    <row r="50" spans="2:5" ht="12.95">
      <c r="B50" s="51" t="s">
        <v>48</v>
      </c>
      <c r="C50" s="52"/>
      <c r="D50" s="53"/>
      <c r="E50" s="41"/>
    </row>
    <row r="51" spans="2:5" ht="12.95">
      <c r="B51" s="44" t="s">
        <v>49</v>
      </c>
      <c r="C51" s="45"/>
      <c r="D51" s="30"/>
      <c r="E51" s="42">
        <f>D51*E6</f>
        <v>0</v>
      </c>
    </row>
    <row r="52" spans="2:5" ht="12.95">
      <c r="B52" s="44" t="s">
        <v>50</v>
      </c>
      <c r="C52" s="45"/>
      <c r="D52" s="30"/>
      <c r="E52" s="42">
        <f>D52*E7</f>
        <v>0</v>
      </c>
    </row>
    <row r="53" spans="2:5" ht="12.95">
      <c r="B53" s="44" t="s">
        <v>51</v>
      </c>
      <c r="C53" s="45"/>
      <c r="D53" s="30"/>
      <c r="E53" s="42">
        <f>D53*E8</f>
        <v>0</v>
      </c>
    </row>
    <row r="54" spans="2:5" ht="12.95">
      <c r="B54" s="51" t="s">
        <v>52</v>
      </c>
      <c r="C54" s="52"/>
      <c r="D54" s="53"/>
      <c r="E54" s="42"/>
    </row>
    <row r="55" spans="2:5" ht="12.95">
      <c r="B55" s="44" t="s">
        <v>49</v>
      </c>
      <c r="C55" s="45"/>
      <c r="D55" s="30"/>
      <c r="E55" s="42">
        <f>D55*E9</f>
        <v>0</v>
      </c>
    </row>
    <row r="56" spans="2:5" ht="12.95">
      <c r="B56" s="44" t="s">
        <v>53</v>
      </c>
      <c r="C56" s="45"/>
      <c r="D56" s="30"/>
      <c r="E56" s="42">
        <f>D56*E10</f>
        <v>0</v>
      </c>
    </row>
    <row r="57" spans="2:5" ht="12.95">
      <c r="B57" s="51" t="s">
        <v>54</v>
      </c>
      <c r="C57" s="52"/>
      <c r="D57" s="52"/>
      <c r="E57" s="43"/>
    </row>
    <row r="58" spans="2:5" ht="12.95">
      <c r="B58" s="44" t="s">
        <v>55</v>
      </c>
      <c r="C58" s="45"/>
      <c r="D58" s="30"/>
      <c r="E58" s="42" t="e">
        <f>D58*(E18+E24)</f>
        <v>#DIV/0!</v>
      </c>
    </row>
    <row r="59" spans="2:5" ht="12.95">
      <c r="B59" s="44" t="s">
        <v>56</v>
      </c>
      <c r="C59" s="45"/>
      <c r="D59" s="30"/>
      <c r="E59" s="42" t="e">
        <f>D59*(E18+E25)</f>
        <v>#DIV/0!</v>
      </c>
    </row>
    <row r="60" spans="2:5" ht="12.95">
      <c r="B60" s="51" t="s">
        <v>57</v>
      </c>
      <c r="C60" s="52"/>
      <c r="D60" s="53"/>
      <c r="E60" s="42"/>
    </row>
    <row r="61" spans="2:5" ht="12.95">
      <c r="B61" s="44" t="s">
        <v>58</v>
      </c>
      <c r="C61" s="45"/>
      <c r="D61" s="30"/>
      <c r="E61" s="42">
        <f>D61*E28</f>
        <v>0</v>
      </c>
    </row>
    <row r="62" spans="2:5" ht="12.95">
      <c r="B62" s="44" t="s">
        <v>59</v>
      </c>
      <c r="C62" s="45"/>
      <c r="D62" s="30"/>
      <c r="E62" s="42">
        <f>D62*E29</f>
        <v>0</v>
      </c>
    </row>
    <row r="63" spans="2:5" ht="12.95">
      <c r="B63" s="44" t="s">
        <v>60</v>
      </c>
      <c r="C63" s="45"/>
      <c r="D63" s="30"/>
      <c r="E63" s="42">
        <f>D63*E30</f>
        <v>0</v>
      </c>
    </row>
    <row r="64" spans="2:5" ht="12.95">
      <c r="B64" s="44" t="s">
        <v>61</v>
      </c>
      <c r="C64" s="45"/>
      <c r="D64" s="30"/>
      <c r="E64" s="42" t="e">
        <f>35*D64*E39</f>
        <v>#DIV/0!</v>
      </c>
    </row>
    <row r="65" spans="2:5" ht="12.95">
      <c r="B65" s="44" t="s">
        <v>62</v>
      </c>
      <c r="C65" s="45"/>
      <c r="D65" s="30"/>
      <c r="E65" s="42" t="e">
        <f>35*D65*(E42+E39)</f>
        <v>#DIV/0!</v>
      </c>
    </row>
    <row r="66" spans="2:5" ht="14.1" thickBot="1">
      <c r="B66" s="46" t="s">
        <v>63</v>
      </c>
      <c r="C66" s="47"/>
      <c r="D66" s="47"/>
      <c r="E66" s="39" t="e">
        <f>SUM(E49:E65)</f>
        <v>#DIV/0!</v>
      </c>
    </row>
  </sheetData>
  <mergeCells count="60">
    <mergeCell ref="B52:C52"/>
    <mergeCell ref="B53:C53"/>
    <mergeCell ref="G6:G10"/>
    <mergeCell ref="G17:H19"/>
    <mergeCell ref="A39:D39"/>
    <mergeCell ref="A17:C17"/>
    <mergeCell ref="A18:C18"/>
    <mergeCell ref="A19:C19"/>
    <mergeCell ref="A21:C21"/>
    <mergeCell ref="A22:C22"/>
    <mergeCell ref="A23:C23"/>
    <mergeCell ref="A24:C24"/>
    <mergeCell ref="A25:C25"/>
    <mergeCell ref="A28:C28"/>
    <mergeCell ref="A41:C41"/>
    <mergeCell ref="A1:F1"/>
    <mergeCell ref="D2:F2"/>
    <mergeCell ref="A27:F27"/>
    <mergeCell ref="A35:D35"/>
    <mergeCell ref="A38:D38"/>
    <mergeCell ref="A4:C4"/>
    <mergeCell ref="A5:C5"/>
    <mergeCell ref="A6:C6"/>
    <mergeCell ref="A7:C7"/>
    <mergeCell ref="A8:C8"/>
    <mergeCell ref="A9:C9"/>
    <mergeCell ref="A10:C10"/>
    <mergeCell ref="A12:C12"/>
    <mergeCell ref="A13:C13"/>
    <mergeCell ref="A14:C14"/>
    <mergeCell ref="A15:C15"/>
    <mergeCell ref="A29:C29"/>
    <mergeCell ref="A30:C30"/>
    <mergeCell ref="A31:C31"/>
    <mergeCell ref="A3:C3"/>
    <mergeCell ref="A46:F46"/>
    <mergeCell ref="A42:D42"/>
    <mergeCell ref="B51:C51"/>
    <mergeCell ref="A45:F45"/>
    <mergeCell ref="A33:C33"/>
    <mergeCell ref="A34:C34"/>
    <mergeCell ref="A36:C36"/>
    <mergeCell ref="A37:C37"/>
    <mergeCell ref="A40:C40"/>
    <mergeCell ref="B63:C63"/>
    <mergeCell ref="B64:C64"/>
    <mergeCell ref="B65:C65"/>
    <mergeCell ref="B66:D66"/>
    <mergeCell ref="B48:E48"/>
    <mergeCell ref="B59:C59"/>
    <mergeCell ref="B60:D60"/>
    <mergeCell ref="B61:C61"/>
    <mergeCell ref="B62:C62"/>
    <mergeCell ref="B55:C55"/>
    <mergeCell ref="B56:C56"/>
    <mergeCell ref="B50:D50"/>
    <mergeCell ref="B54:D54"/>
    <mergeCell ref="B57:D57"/>
    <mergeCell ref="B58:C58"/>
    <mergeCell ref="B49:C49"/>
  </mergeCells>
  <phoneticPr fontId="3" type="noConversion"/>
  <pageMargins left="0.28888888888888886" right="0.21111111111111111" top="0.14222222222222222" bottom="0.43555555555555553" header="0" footer="9.7777777777777783E-2"/>
  <pageSetup paperSize="9" scale="8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Stéphane Lelong</dc:creator>
  <cp:keywords/>
  <dc:description/>
  <cp:lastModifiedBy>Romain Bardin</cp:lastModifiedBy>
  <cp:revision/>
  <dcterms:created xsi:type="dcterms:W3CDTF">2011-10-14T19:48:00Z</dcterms:created>
  <dcterms:modified xsi:type="dcterms:W3CDTF">2024-06-20T17:28:41Z</dcterms:modified>
  <cp:category/>
  <cp:contentStatus/>
</cp:coreProperties>
</file>